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ГЛАВЫ ПОСЛЕ ПРОЧИТКИ ИВ/"/>
    </mc:Choice>
  </mc:AlternateContent>
  <xr:revisionPtr revIDLastSave="0" documentId="13_ncr:1_{C44E3C02-0A28-7646-A6F5-48D77EA39B94}" xr6:coauthVersionLast="36" xr6:coauthVersionMax="36" xr10:uidLastSave="{00000000-0000-0000-0000-000000000000}"/>
  <bookViews>
    <workbookView xWindow="17740" yWindow="1480" windowWidth="23220" windowHeight="17240" xr2:uid="{76D65A86-77AE-124E-AA65-8D553AEAF79F}"/>
  </bookViews>
  <sheets>
    <sheet name="Пункт 5.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33" i="1"/>
  <c r="C32" i="1"/>
  <c r="C38" i="1" s="1"/>
  <c r="D51" i="1"/>
  <c r="C51" i="1"/>
  <c r="D44" i="1"/>
  <c r="E44" i="1"/>
  <c r="F44" i="1"/>
  <c r="G44" i="1"/>
  <c r="C44" i="1"/>
  <c r="C43" i="1"/>
  <c r="D43" i="1"/>
  <c r="E43" i="1"/>
  <c r="F43" i="1"/>
  <c r="G43" i="1"/>
  <c r="D42" i="1"/>
  <c r="G42" i="1"/>
  <c r="C42" i="1"/>
  <c r="C26" i="1"/>
  <c r="C25" i="1"/>
  <c r="C64" i="1" s="1"/>
  <c r="C65" i="1" s="1"/>
  <c r="G53" i="1" s="1"/>
  <c r="C17" i="1"/>
  <c r="E42" i="1" s="1"/>
  <c r="C12" i="1"/>
  <c r="E51" i="1" s="1"/>
  <c r="C9" i="1"/>
  <c r="C34" i="1" s="1"/>
  <c r="C58" i="1" l="1"/>
  <c r="C59" i="1" s="1"/>
  <c r="C60" i="1" s="1"/>
  <c r="G52" i="1" s="1"/>
  <c r="E45" i="1"/>
  <c r="E46" i="1" s="1"/>
  <c r="E47" i="1" s="1"/>
  <c r="E48" i="1" s="1"/>
  <c r="E50" i="1" s="1"/>
  <c r="E54" i="1" s="1"/>
  <c r="E55" i="1" s="1"/>
  <c r="F49" i="1"/>
  <c r="E49" i="1"/>
  <c r="C35" i="1"/>
  <c r="F42" i="1"/>
  <c r="F51" i="1"/>
  <c r="G51" i="1" s="1"/>
  <c r="C45" i="1"/>
  <c r="C46" i="1" s="1"/>
  <c r="D45" i="1"/>
  <c r="D46" i="1" s="1"/>
  <c r="C49" i="1"/>
  <c r="D49" i="1"/>
  <c r="G45" i="1"/>
  <c r="G46" i="1" s="1"/>
  <c r="G49" i="1"/>
  <c r="F45" i="1"/>
  <c r="F46" i="1" l="1"/>
  <c r="D47" i="1"/>
  <c r="D48" i="1" s="1"/>
  <c r="D50" i="1" s="1"/>
  <c r="D54" i="1" s="1"/>
  <c r="D55" i="1" s="1"/>
  <c r="G47" i="1"/>
  <c r="G48" i="1" s="1"/>
  <c r="G50" i="1" s="1"/>
  <c r="G54" i="1" s="1"/>
  <c r="G55" i="1" s="1"/>
  <c r="C47" i="1"/>
  <c r="C48" i="1" s="1"/>
  <c r="C50" i="1" s="1"/>
  <c r="C54" i="1" s="1"/>
  <c r="C55" i="1" s="1"/>
  <c r="F47" i="1"/>
  <c r="F48" i="1" s="1"/>
  <c r="F50" i="1" s="1"/>
  <c r="F54" i="1" s="1"/>
  <c r="F55" i="1" s="1"/>
  <c r="I55" i="1" l="1"/>
</calcChain>
</file>

<file path=xl/sharedStrings.xml><?xml version="1.0" encoding="utf-8"?>
<sst xmlns="http://schemas.openxmlformats.org/spreadsheetml/2006/main" count="59" uniqueCount="52">
  <si>
    <t xml:space="preserve">Данные по проекту: </t>
  </si>
  <si>
    <t xml:space="preserve">Стоимость оборудования, млн руб. </t>
  </si>
  <si>
    <t xml:space="preserve">Доставка, млн руб. </t>
  </si>
  <si>
    <t xml:space="preserve">Пуско-наладочные работы, млн руб. </t>
  </si>
  <si>
    <t>Срок службы оборудования, лет</t>
  </si>
  <si>
    <t xml:space="preserve">Стоимость земельного участка, млн руб. </t>
  </si>
  <si>
    <t>Метод начисления амортизации</t>
  </si>
  <si>
    <t>линейный</t>
  </si>
  <si>
    <t>Первоначальные инвестиции в чистый оборотный капитал, % от объема выручки года t=1</t>
  </si>
  <si>
    <t>Инвестиции в чистый оборотный капитал за период реализации проекта, % от объема выручки</t>
  </si>
  <si>
    <t>Период t=1 по t=4</t>
  </si>
  <si>
    <t>Период t=0</t>
  </si>
  <si>
    <t>Период t=1 по t=5</t>
  </si>
  <si>
    <t>Год, t</t>
  </si>
  <si>
    <t>Выручка, млн руб.</t>
  </si>
  <si>
    <t>Ежегодные переменные расходы, % от выручки</t>
  </si>
  <si>
    <t xml:space="preserve">Ежегодная экономия трудозатрат, млн руб. </t>
  </si>
  <si>
    <t xml:space="preserve">Ежегодные административные расходы, млн руб. </t>
  </si>
  <si>
    <t>Период t=5</t>
  </si>
  <si>
    <t xml:space="preserve">Продажа оборудования, млн руб. </t>
  </si>
  <si>
    <t xml:space="preserve">Продажа земельного участка, млн руб. </t>
  </si>
  <si>
    <t>WACC, %</t>
  </si>
  <si>
    <t xml:space="preserve">Определите: NPV проекта. </t>
  </si>
  <si>
    <t xml:space="preserve">Решение: </t>
  </si>
  <si>
    <t>Первоначальная стоимость оборудования, млн руб.</t>
  </si>
  <si>
    <t xml:space="preserve">Первоначальная стоимость земельного участка, млн руб. </t>
  </si>
  <si>
    <t xml:space="preserve">Инвестиции в чистый оборотный капитал, млн руб. </t>
  </si>
  <si>
    <t xml:space="preserve">Итого первоначальные инвестиции по проекту, млн руб. </t>
  </si>
  <si>
    <t xml:space="preserve">Амортизация основного средства, млн руб. </t>
  </si>
  <si>
    <t>№ строки</t>
  </si>
  <si>
    <t xml:space="preserve">Переменные расходы, млн руб. </t>
  </si>
  <si>
    <t xml:space="preserve">Амортизация оборудования, млн руб. </t>
  </si>
  <si>
    <t>Экономия трудозатрат, млн руб.</t>
  </si>
  <si>
    <t>Административные расходы, млн руб.</t>
  </si>
  <si>
    <t xml:space="preserve">Прибыль до выплаты процентов и налогов (EBIT), млн руб.  </t>
  </si>
  <si>
    <t xml:space="preserve">Налог на прибыль, млн руб. </t>
  </si>
  <si>
    <t xml:space="preserve">Посленалоговая прибыль, млн руб. </t>
  </si>
  <si>
    <t xml:space="preserve">Амортизация, млн руб. </t>
  </si>
  <si>
    <t xml:space="preserve">Операционный денежный поток (OCF), млн руб. </t>
  </si>
  <si>
    <t xml:space="preserve">Чистый оборотный капитал (NWC), млн руб. </t>
  </si>
  <si>
    <t>Чистая остаточная стоимость, NRV (оборудование), млн руб.</t>
  </si>
  <si>
    <t>Чистая остаточная стоимость, NRV (участок земли), млн руб.</t>
  </si>
  <si>
    <t>Расчет чистой остаточной стоимости оборудования:</t>
  </si>
  <si>
    <t xml:space="preserve">Остаточная стоимость оборудования, Bn, млн руб. </t>
  </si>
  <si>
    <t>Расчет чистой остаточной стоимости земельного участка:</t>
  </si>
  <si>
    <t xml:space="preserve">Остаточная стоимость земельного участка, Bn, млн руб. </t>
  </si>
  <si>
    <t xml:space="preserve">Совокупный посленалоговый денежный поток, СFn, млн руб. </t>
  </si>
  <si>
    <t xml:space="preserve">Совокупный дисконтированный денежный поток по проекту, DCFn, млн руб. </t>
  </si>
  <si>
    <t>NPV</t>
  </si>
  <si>
    <t>Ставка налога на прибыль для компании, %</t>
  </si>
  <si>
    <t xml:space="preserve">Согласно налоговому законодательству, замельный участок не амортизируется. </t>
  </si>
  <si>
    <t>Показатели денежного потока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</si>
</sst>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/>
    <xf numFmtId="0" fontId="5" fillId="2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FB52-D5D8-D34B-A422-1A1CB14AC5B6}">
  <dimension ref="A1:I126"/>
  <sheetViews>
    <sheetView tabSelected="1" zoomScale="210" zoomScaleNormal="210" workbookViewId="0">
      <selection activeCell="H29" sqref="H29"/>
    </sheetView>
  </sheetViews>
  <sheetFormatPr baseColWidth="10" defaultRowHeight="16" x14ac:dyDescent="0.2"/>
  <cols>
    <col min="1" max="1" width="5.6640625" customWidth="1"/>
    <col min="2" max="2" width="53.1640625" customWidth="1"/>
    <col min="3" max="3" width="9.83203125" customWidth="1"/>
    <col min="4" max="4" width="9" customWidth="1"/>
    <col min="5" max="5" width="8.83203125" customWidth="1"/>
    <col min="6" max="6" width="8.5" customWidth="1"/>
    <col min="7" max="7" width="9.1640625" customWidth="1"/>
  </cols>
  <sheetData>
    <row r="1" spans="1:8" x14ac:dyDescent="0.2">
      <c r="A1" s="5"/>
      <c r="B1" s="6" t="s">
        <v>0</v>
      </c>
      <c r="C1" s="5"/>
      <c r="D1" s="5"/>
      <c r="E1" s="5"/>
      <c r="F1" s="5"/>
      <c r="G1" s="5"/>
      <c r="H1" s="5"/>
    </row>
    <row r="2" spans="1:8" x14ac:dyDescent="0.2">
      <c r="A2" s="5"/>
      <c r="B2" s="7" t="s">
        <v>11</v>
      </c>
      <c r="C2" s="8"/>
      <c r="D2" s="5"/>
      <c r="E2" s="5"/>
      <c r="F2" s="5"/>
      <c r="G2" s="5"/>
      <c r="H2" s="5"/>
    </row>
    <row r="3" spans="1:8" x14ac:dyDescent="0.2">
      <c r="A3" s="5"/>
      <c r="B3" s="9" t="s">
        <v>1</v>
      </c>
      <c r="C3" s="10">
        <v>1019</v>
      </c>
      <c r="D3" s="5"/>
      <c r="E3" s="5"/>
      <c r="F3" s="5"/>
      <c r="G3" s="5"/>
      <c r="H3" s="5"/>
    </row>
    <row r="4" spans="1:8" x14ac:dyDescent="0.2">
      <c r="A4" s="5"/>
      <c r="B4" s="9" t="s">
        <v>2</v>
      </c>
      <c r="C4" s="10">
        <v>15</v>
      </c>
      <c r="D4" s="5"/>
      <c r="E4" s="5"/>
      <c r="F4" s="5"/>
      <c r="G4" s="5"/>
      <c r="H4" s="5"/>
    </row>
    <row r="5" spans="1:8" x14ac:dyDescent="0.2">
      <c r="A5" s="5"/>
      <c r="B5" s="9" t="s">
        <v>3</v>
      </c>
      <c r="C5" s="10">
        <v>16</v>
      </c>
      <c r="D5" s="5"/>
      <c r="E5" s="5"/>
      <c r="F5" s="5"/>
      <c r="G5" s="5"/>
      <c r="H5" s="5"/>
    </row>
    <row r="6" spans="1:8" x14ac:dyDescent="0.2">
      <c r="A6" s="5"/>
      <c r="B6" s="9" t="s">
        <v>4</v>
      </c>
      <c r="C6" s="10">
        <v>7</v>
      </c>
      <c r="D6" s="5"/>
      <c r="E6" s="5"/>
      <c r="F6" s="5"/>
      <c r="G6" s="5"/>
      <c r="H6" s="5"/>
    </row>
    <row r="7" spans="1:8" x14ac:dyDescent="0.2">
      <c r="A7" s="5"/>
      <c r="B7" s="9" t="s">
        <v>5</v>
      </c>
      <c r="C7" s="10">
        <v>100</v>
      </c>
      <c r="D7" s="5"/>
      <c r="E7" s="5"/>
      <c r="F7" s="5"/>
      <c r="G7" s="5"/>
      <c r="H7" s="5"/>
    </row>
    <row r="8" spans="1:8" x14ac:dyDescent="0.2">
      <c r="A8" s="5"/>
      <c r="B8" s="9" t="s">
        <v>6</v>
      </c>
      <c r="C8" s="10" t="s">
        <v>7</v>
      </c>
      <c r="D8" s="5"/>
      <c r="E8" s="5"/>
      <c r="F8" s="5"/>
      <c r="G8" s="5"/>
      <c r="H8" s="5"/>
    </row>
    <row r="9" spans="1:8" ht="31" x14ac:dyDescent="0.2">
      <c r="A9" s="5"/>
      <c r="B9" s="11" t="s">
        <v>8</v>
      </c>
      <c r="C9" s="10">
        <f>22%</f>
        <v>0.22</v>
      </c>
      <c r="D9" s="5"/>
      <c r="E9" s="5"/>
      <c r="F9" s="5"/>
      <c r="G9" s="5"/>
      <c r="H9" s="5"/>
    </row>
    <row r="10" spans="1:8" x14ac:dyDescent="0.2">
      <c r="A10" s="5"/>
      <c r="B10" s="5"/>
      <c r="C10" s="5"/>
      <c r="D10" s="5"/>
      <c r="E10" s="5"/>
      <c r="F10" s="5"/>
      <c r="G10" s="5"/>
      <c r="H10" s="5"/>
    </row>
    <row r="11" spans="1:8" x14ac:dyDescent="0.2">
      <c r="A11" s="5"/>
      <c r="B11" s="7" t="s">
        <v>10</v>
      </c>
      <c r="C11" s="8"/>
      <c r="D11" s="5"/>
      <c r="E11" s="5"/>
      <c r="F11" s="5"/>
      <c r="G11" s="5"/>
      <c r="H11" s="5"/>
    </row>
    <row r="12" spans="1:8" ht="31" x14ac:dyDescent="0.2">
      <c r="A12" s="5"/>
      <c r="B12" s="11" t="s">
        <v>9</v>
      </c>
      <c r="C12" s="10">
        <f>10%</f>
        <v>0.1</v>
      </c>
      <c r="D12" s="5"/>
      <c r="E12" s="5"/>
      <c r="F12" s="5"/>
      <c r="G12" s="5"/>
      <c r="H12" s="5"/>
    </row>
    <row r="13" spans="1:8" x14ac:dyDescent="0.2">
      <c r="A13" s="5"/>
      <c r="B13" s="5"/>
      <c r="C13" s="5"/>
      <c r="D13" s="5"/>
      <c r="E13" s="5"/>
      <c r="F13" s="5"/>
      <c r="G13" s="5"/>
      <c r="H13" s="5"/>
    </row>
    <row r="14" spans="1:8" x14ac:dyDescent="0.2">
      <c r="A14" s="5"/>
      <c r="B14" s="7" t="s">
        <v>12</v>
      </c>
      <c r="C14" s="8"/>
      <c r="D14" s="8"/>
      <c r="E14" s="8"/>
      <c r="F14" s="8"/>
      <c r="G14" s="8"/>
      <c r="H14" s="5"/>
    </row>
    <row r="15" spans="1:8" x14ac:dyDescent="0.2">
      <c r="A15" s="5"/>
      <c r="B15" s="2" t="s">
        <v>13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5"/>
    </row>
    <row r="16" spans="1:8" x14ac:dyDescent="0.2">
      <c r="A16" s="5"/>
      <c r="B16" s="2" t="s">
        <v>14</v>
      </c>
      <c r="C16" s="3">
        <v>2500</v>
      </c>
      <c r="D16" s="3">
        <v>3000</v>
      </c>
      <c r="E16" s="3">
        <v>3800</v>
      </c>
      <c r="F16" s="3">
        <v>4500</v>
      </c>
      <c r="G16" s="3">
        <v>4500</v>
      </c>
      <c r="H16" s="5"/>
    </row>
    <row r="17" spans="1:8" x14ac:dyDescent="0.2">
      <c r="A17" s="5"/>
      <c r="B17" s="9" t="s">
        <v>15</v>
      </c>
      <c r="C17" s="10">
        <f>50%</f>
        <v>0.5</v>
      </c>
      <c r="D17" s="5"/>
      <c r="E17" s="5"/>
      <c r="F17" s="5"/>
      <c r="G17" s="5"/>
      <c r="H17" s="5"/>
    </row>
    <row r="18" spans="1:8" x14ac:dyDescent="0.2">
      <c r="A18" s="5"/>
      <c r="B18" s="9" t="s">
        <v>16</v>
      </c>
      <c r="C18" s="10">
        <v>50</v>
      </c>
      <c r="D18" s="5"/>
      <c r="E18" s="5"/>
      <c r="F18" s="5"/>
      <c r="G18" s="5"/>
      <c r="H18" s="5"/>
    </row>
    <row r="19" spans="1:8" x14ac:dyDescent="0.2">
      <c r="A19" s="5"/>
      <c r="B19" s="9" t="s">
        <v>17</v>
      </c>
      <c r="C19" s="10">
        <v>200</v>
      </c>
      <c r="D19" s="5"/>
      <c r="E19" s="5"/>
      <c r="F19" s="5"/>
      <c r="G19" s="5"/>
      <c r="H19" s="5"/>
    </row>
    <row r="20" spans="1:8" x14ac:dyDescent="0.2">
      <c r="A20" s="5"/>
      <c r="B20" s="5"/>
      <c r="C20" s="12"/>
      <c r="D20" s="5"/>
      <c r="E20" s="5"/>
      <c r="F20" s="5"/>
      <c r="G20" s="5"/>
      <c r="H20" s="5"/>
    </row>
    <row r="21" spans="1:8" x14ac:dyDescent="0.2">
      <c r="A21" s="5"/>
      <c r="B21" s="14" t="s">
        <v>18</v>
      </c>
      <c r="C21" s="10"/>
      <c r="D21" s="5"/>
      <c r="E21" s="5"/>
      <c r="F21" s="5"/>
      <c r="G21" s="5"/>
      <c r="H21" s="5"/>
    </row>
    <row r="22" spans="1:8" x14ac:dyDescent="0.2">
      <c r="A22" s="5"/>
      <c r="B22" s="9" t="s">
        <v>19</v>
      </c>
      <c r="C22" s="10">
        <v>400</v>
      </c>
      <c r="D22" s="5"/>
      <c r="E22" s="5"/>
      <c r="F22" s="5"/>
      <c r="G22" s="5"/>
      <c r="H22" s="5"/>
    </row>
    <row r="23" spans="1:8" x14ac:dyDescent="0.2">
      <c r="A23" s="5"/>
      <c r="B23" s="9" t="s">
        <v>20</v>
      </c>
      <c r="C23" s="10">
        <v>120</v>
      </c>
      <c r="D23" s="5"/>
      <c r="E23" s="5"/>
      <c r="F23" s="5"/>
      <c r="G23" s="5"/>
      <c r="H23" s="5"/>
    </row>
    <row r="24" spans="1:8" x14ac:dyDescent="0.2">
      <c r="A24" s="5"/>
      <c r="B24" s="5"/>
      <c r="C24" s="12"/>
      <c r="D24" s="5"/>
      <c r="E24" s="5"/>
      <c r="F24" s="5"/>
      <c r="G24" s="5"/>
      <c r="H24" s="5"/>
    </row>
    <row r="25" spans="1:8" x14ac:dyDescent="0.2">
      <c r="A25" s="5"/>
      <c r="B25" s="15" t="s">
        <v>49</v>
      </c>
      <c r="C25" s="10">
        <f>20%</f>
        <v>0.2</v>
      </c>
      <c r="D25" s="5"/>
      <c r="E25" s="5"/>
      <c r="F25" s="5"/>
      <c r="G25" s="5"/>
      <c r="H25" s="5"/>
    </row>
    <row r="26" spans="1:8" x14ac:dyDescent="0.2">
      <c r="A26" s="5"/>
      <c r="B26" s="15" t="s">
        <v>21</v>
      </c>
      <c r="C26" s="10">
        <f>15%</f>
        <v>0.15</v>
      </c>
      <c r="D26" s="5"/>
      <c r="E26" s="5"/>
      <c r="F26" s="5"/>
      <c r="G26" s="5"/>
      <c r="H26" s="5"/>
    </row>
    <row r="27" spans="1:8" x14ac:dyDescent="0.2">
      <c r="A27" s="5"/>
      <c r="B27" s="5"/>
      <c r="C27" s="5"/>
      <c r="D27" s="5"/>
      <c r="E27" s="5"/>
      <c r="F27" s="5"/>
      <c r="G27" s="5"/>
      <c r="H27" s="5"/>
    </row>
    <row r="28" spans="1:8" x14ac:dyDescent="0.2">
      <c r="A28" s="5"/>
      <c r="B28" s="13" t="s">
        <v>22</v>
      </c>
      <c r="C28" s="5"/>
      <c r="D28" s="5"/>
      <c r="E28" s="5"/>
      <c r="F28" s="5"/>
      <c r="G28" s="5"/>
      <c r="H28" s="5"/>
    </row>
    <row r="29" spans="1:8" x14ac:dyDescent="0.2">
      <c r="A29" s="5"/>
      <c r="B29" s="5"/>
      <c r="C29" s="5"/>
      <c r="D29" s="5"/>
      <c r="E29" s="5"/>
      <c r="F29" s="5"/>
      <c r="G29" s="5"/>
      <c r="H29" s="5"/>
    </row>
    <row r="30" spans="1:8" x14ac:dyDescent="0.2">
      <c r="A30" s="5"/>
      <c r="B30" s="5" t="s">
        <v>23</v>
      </c>
      <c r="C30" s="5"/>
      <c r="D30" s="5"/>
      <c r="E30" s="5"/>
      <c r="F30" s="5"/>
      <c r="G30" s="5"/>
      <c r="H30" s="5"/>
    </row>
    <row r="31" spans="1:8" x14ac:dyDescent="0.2">
      <c r="A31" s="5"/>
      <c r="B31" s="16" t="s">
        <v>11</v>
      </c>
      <c r="C31" s="17"/>
      <c r="D31" s="5"/>
      <c r="E31" s="5"/>
      <c r="F31" s="5"/>
      <c r="G31" s="5"/>
      <c r="H31" s="5"/>
    </row>
    <row r="32" spans="1:8" x14ac:dyDescent="0.2">
      <c r="A32" s="5"/>
      <c r="B32" s="17" t="s">
        <v>24</v>
      </c>
      <c r="C32" s="18">
        <f>-(C3+C4+C5)</f>
        <v>-1050</v>
      </c>
      <c r="D32" s="5"/>
      <c r="E32" s="5"/>
      <c r="F32" s="5"/>
      <c r="G32" s="5"/>
      <c r="H32" s="5"/>
    </row>
    <row r="33" spans="1:9" x14ac:dyDescent="0.2">
      <c r="A33" s="5"/>
      <c r="B33" s="17" t="s">
        <v>25</v>
      </c>
      <c r="C33" s="18">
        <f>-C7</f>
        <v>-100</v>
      </c>
      <c r="D33" s="5"/>
      <c r="E33" s="5"/>
      <c r="F33" s="5"/>
      <c r="G33" s="5"/>
      <c r="H33" s="5"/>
    </row>
    <row r="34" spans="1:9" x14ac:dyDescent="0.2">
      <c r="A34" s="5"/>
      <c r="B34" s="17" t="s">
        <v>26</v>
      </c>
      <c r="C34" s="18">
        <f>-C9*C16</f>
        <v>-550</v>
      </c>
      <c r="D34" s="5"/>
      <c r="E34" s="5"/>
      <c r="F34" s="5"/>
      <c r="G34" s="5"/>
      <c r="H34" s="5"/>
    </row>
    <row r="35" spans="1:9" x14ac:dyDescent="0.2">
      <c r="A35" s="5"/>
      <c r="B35" s="19" t="s">
        <v>27</v>
      </c>
      <c r="C35" s="20">
        <f>SUM(C32:C34)</f>
        <v>-1700</v>
      </c>
      <c r="D35" s="5"/>
      <c r="E35" s="5"/>
      <c r="F35" s="5"/>
      <c r="G35" s="5"/>
      <c r="H35" s="5"/>
    </row>
    <row r="36" spans="1:9" x14ac:dyDescent="0.2">
      <c r="A36" s="5"/>
      <c r="B36" s="5"/>
      <c r="C36" s="12"/>
      <c r="D36" s="5"/>
      <c r="E36" s="5"/>
      <c r="F36" s="5"/>
      <c r="G36" s="5"/>
      <c r="H36" s="5"/>
    </row>
    <row r="37" spans="1:9" x14ac:dyDescent="0.2">
      <c r="A37" s="5"/>
      <c r="B37" s="16" t="s">
        <v>12</v>
      </c>
      <c r="C37" s="18"/>
      <c r="D37" s="5"/>
      <c r="E37" s="5"/>
      <c r="F37" s="5"/>
      <c r="G37" s="5"/>
      <c r="H37" s="5"/>
    </row>
    <row r="38" spans="1:9" x14ac:dyDescent="0.2">
      <c r="A38" s="5"/>
      <c r="B38" s="17" t="s">
        <v>28</v>
      </c>
      <c r="C38" s="18">
        <f>-C32/C6</f>
        <v>150</v>
      </c>
      <c r="D38" s="5"/>
      <c r="E38" s="5"/>
      <c r="F38" s="5"/>
      <c r="G38" s="5"/>
      <c r="H38" s="5"/>
    </row>
    <row r="39" spans="1:9" x14ac:dyDescent="0.2">
      <c r="A39" s="5"/>
      <c r="B39" s="35" t="s">
        <v>50</v>
      </c>
      <c r="C39" s="35"/>
      <c r="D39" s="5"/>
      <c r="E39" s="5"/>
      <c r="F39" s="5"/>
      <c r="G39" s="5"/>
      <c r="H39" s="5"/>
    </row>
    <row r="40" spans="1:9" ht="24" customHeight="1" x14ac:dyDescent="0.2">
      <c r="A40" s="21" t="s">
        <v>29</v>
      </c>
      <c r="B40" s="4" t="s">
        <v>51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12"/>
      <c r="I40" s="1"/>
    </row>
    <row r="41" spans="1:9" x14ac:dyDescent="0.2">
      <c r="A41" s="4">
        <v>1</v>
      </c>
      <c r="B41" s="23" t="s">
        <v>14</v>
      </c>
      <c r="C41" s="4">
        <v>2500</v>
      </c>
      <c r="D41" s="4">
        <v>3000</v>
      </c>
      <c r="E41" s="4">
        <v>3800</v>
      </c>
      <c r="F41" s="4">
        <v>4500</v>
      </c>
      <c r="G41" s="4">
        <v>4500</v>
      </c>
      <c r="H41" s="12"/>
      <c r="I41" s="1"/>
    </row>
    <row r="42" spans="1:9" x14ac:dyDescent="0.2">
      <c r="A42" s="18">
        <v>2</v>
      </c>
      <c r="B42" s="24" t="s">
        <v>30</v>
      </c>
      <c r="C42" s="18">
        <f>-C41*$C$17</f>
        <v>-1250</v>
      </c>
      <c r="D42" s="18">
        <f t="shared" ref="D42:G42" si="0">-D41*$C$17</f>
        <v>-1500</v>
      </c>
      <c r="E42" s="18">
        <f t="shared" si="0"/>
        <v>-1900</v>
      </c>
      <c r="F42" s="18">
        <f t="shared" si="0"/>
        <v>-2250</v>
      </c>
      <c r="G42" s="18">
        <f t="shared" si="0"/>
        <v>-2250</v>
      </c>
      <c r="H42" s="12"/>
      <c r="I42" s="1"/>
    </row>
    <row r="43" spans="1:9" x14ac:dyDescent="0.2">
      <c r="A43" s="18">
        <v>3</v>
      </c>
      <c r="B43" s="24" t="s">
        <v>32</v>
      </c>
      <c r="C43" s="18">
        <f>$C$18</f>
        <v>50</v>
      </c>
      <c r="D43" s="18">
        <f t="shared" ref="D43:G43" si="1">$C$18</f>
        <v>50</v>
      </c>
      <c r="E43" s="18">
        <f t="shared" si="1"/>
        <v>50</v>
      </c>
      <c r="F43" s="18">
        <f t="shared" si="1"/>
        <v>50</v>
      </c>
      <c r="G43" s="18">
        <f t="shared" si="1"/>
        <v>50</v>
      </c>
      <c r="H43" s="12"/>
      <c r="I43" s="1"/>
    </row>
    <row r="44" spans="1:9" x14ac:dyDescent="0.2">
      <c r="A44" s="18">
        <v>4</v>
      </c>
      <c r="B44" s="24" t="s">
        <v>33</v>
      </c>
      <c r="C44" s="18">
        <f>-$C$19</f>
        <v>-200</v>
      </c>
      <c r="D44" s="18">
        <f t="shared" ref="D44:G44" si="2">-$C$19</f>
        <v>-200</v>
      </c>
      <c r="E44" s="18">
        <f t="shared" si="2"/>
        <v>-200</v>
      </c>
      <c r="F44" s="18">
        <f t="shared" si="2"/>
        <v>-200</v>
      </c>
      <c r="G44" s="18">
        <f t="shared" si="2"/>
        <v>-200</v>
      </c>
      <c r="H44" s="12"/>
      <c r="I44" s="1"/>
    </row>
    <row r="45" spans="1:9" x14ac:dyDescent="0.2">
      <c r="A45" s="18">
        <v>5</v>
      </c>
      <c r="B45" s="24" t="s">
        <v>31</v>
      </c>
      <c r="C45" s="18">
        <f>-$C$38</f>
        <v>-150</v>
      </c>
      <c r="D45" s="18">
        <f t="shared" ref="D45:G45" si="3">-$C$38</f>
        <v>-150</v>
      </c>
      <c r="E45" s="18">
        <f t="shared" si="3"/>
        <v>-150</v>
      </c>
      <c r="F45" s="18">
        <f t="shared" si="3"/>
        <v>-150</v>
      </c>
      <c r="G45" s="18">
        <f t="shared" si="3"/>
        <v>-150</v>
      </c>
      <c r="H45" s="12"/>
      <c r="I45" s="1"/>
    </row>
    <row r="46" spans="1:9" x14ac:dyDescent="0.2">
      <c r="A46" s="18">
        <v>6</v>
      </c>
      <c r="B46" s="24" t="s">
        <v>34</v>
      </c>
      <c r="C46" s="18">
        <f>SUM(C41:C45)</f>
        <v>950</v>
      </c>
      <c r="D46" s="18">
        <f t="shared" ref="D46:G46" si="4">SUM(D41:D45)</f>
        <v>1200</v>
      </c>
      <c r="E46" s="18">
        <f t="shared" si="4"/>
        <v>1600</v>
      </c>
      <c r="F46" s="18">
        <f t="shared" si="4"/>
        <v>1950</v>
      </c>
      <c r="G46" s="18">
        <f t="shared" si="4"/>
        <v>1950</v>
      </c>
      <c r="H46" s="12"/>
      <c r="I46" s="1"/>
    </row>
    <row r="47" spans="1:9" x14ac:dyDescent="0.2">
      <c r="A47" s="18">
        <v>7</v>
      </c>
      <c r="B47" s="24" t="s">
        <v>35</v>
      </c>
      <c r="C47" s="18">
        <f>-C46*$C$25</f>
        <v>-190</v>
      </c>
      <c r="D47" s="18">
        <f t="shared" ref="D47:G47" si="5">-D46*$C$25</f>
        <v>-240</v>
      </c>
      <c r="E47" s="18">
        <f t="shared" si="5"/>
        <v>-320</v>
      </c>
      <c r="F47" s="18">
        <f t="shared" si="5"/>
        <v>-390</v>
      </c>
      <c r="G47" s="18">
        <f t="shared" si="5"/>
        <v>-390</v>
      </c>
      <c r="H47" s="12"/>
      <c r="I47" s="1"/>
    </row>
    <row r="48" spans="1:9" x14ac:dyDescent="0.2">
      <c r="A48" s="18">
        <v>8</v>
      </c>
      <c r="B48" s="24" t="s">
        <v>36</v>
      </c>
      <c r="C48" s="18">
        <f>C46+C47</f>
        <v>760</v>
      </c>
      <c r="D48" s="18">
        <f t="shared" ref="D48:G48" si="6">D46+D47</f>
        <v>960</v>
      </c>
      <c r="E48" s="18">
        <f t="shared" si="6"/>
        <v>1280</v>
      </c>
      <c r="F48" s="18">
        <f t="shared" si="6"/>
        <v>1560</v>
      </c>
      <c r="G48" s="18">
        <f t="shared" si="6"/>
        <v>1560</v>
      </c>
      <c r="H48" s="12"/>
      <c r="I48" s="1"/>
    </row>
    <row r="49" spans="1:9" x14ac:dyDescent="0.2">
      <c r="A49" s="18">
        <v>9</v>
      </c>
      <c r="B49" s="24" t="s">
        <v>37</v>
      </c>
      <c r="C49" s="18">
        <f>$C$38</f>
        <v>150</v>
      </c>
      <c r="D49" s="18">
        <f t="shared" ref="D49:G49" si="7">$C$38</f>
        <v>150</v>
      </c>
      <c r="E49" s="18">
        <f t="shared" si="7"/>
        <v>150</v>
      </c>
      <c r="F49" s="18">
        <f t="shared" si="7"/>
        <v>150</v>
      </c>
      <c r="G49" s="18">
        <f t="shared" si="7"/>
        <v>150</v>
      </c>
      <c r="H49" s="12"/>
      <c r="I49" s="1"/>
    </row>
    <row r="50" spans="1:9" x14ac:dyDescent="0.2">
      <c r="A50" s="18">
        <v>10</v>
      </c>
      <c r="B50" s="34" t="s">
        <v>38</v>
      </c>
      <c r="C50" s="20">
        <f>C48+C49</f>
        <v>910</v>
      </c>
      <c r="D50" s="20">
        <f t="shared" ref="D50:G50" si="8">D48+D49</f>
        <v>1110</v>
      </c>
      <c r="E50" s="20">
        <f t="shared" si="8"/>
        <v>1430</v>
      </c>
      <c r="F50" s="20">
        <f t="shared" si="8"/>
        <v>1710</v>
      </c>
      <c r="G50" s="20">
        <f t="shared" si="8"/>
        <v>1710</v>
      </c>
      <c r="H50" s="12"/>
      <c r="I50" s="1"/>
    </row>
    <row r="51" spans="1:9" x14ac:dyDescent="0.2">
      <c r="A51" s="18">
        <v>11</v>
      </c>
      <c r="B51" s="24" t="s">
        <v>39</v>
      </c>
      <c r="C51" s="18">
        <f>-$C$12*(D16-C16)</f>
        <v>-50</v>
      </c>
      <c r="D51" s="18">
        <f>-$C$12*(E16-D16)</f>
        <v>-80</v>
      </c>
      <c r="E51" s="18">
        <f>-$C$12*(F16-E16)</f>
        <v>-70</v>
      </c>
      <c r="F51" s="18">
        <f>-$C$12*(G16-F16)</f>
        <v>0</v>
      </c>
      <c r="G51" s="18">
        <f>-(C51+D51+E51+F51+C34)</f>
        <v>750</v>
      </c>
      <c r="H51" s="12"/>
      <c r="I51" s="1"/>
    </row>
    <row r="52" spans="1:9" x14ac:dyDescent="0.2">
      <c r="A52" s="18">
        <v>12</v>
      </c>
      <c r="B52" s="25" t="s">
        <v>40</v>
      </c>
      <c r="C52" s="18"/>
      <c r="D52" s="18"/>
      <c r="E52" s="18"/>
      <c r="F52" s="18"/>
      <c r="G52" s="18">
        <f>C60</f>
        <v>380</v>
      </c>
      <c r="H52" s="12"/>
      <c r="I52" s="1"/>
    </row>
    <row r="53" spans="1:9" x14ac:dyDescent="0.2">
      <c r="A53" s="18">
        <v>13</v>
      </c>
      <c r="B53" s="25" t="s">
        <v>41</v>
      </c>
      <c r="C53" s="18"/>
      <c r="D53" s="18"/>
      <c r="E53" s="18"/>
      <c r="F53" s="18"/>
      <c r="G53" s="18">
        <f>C65</f>
        <v>116</v>
      </c>
      <c r="H53" s="12"/>
      <c r="I53" s="1"/>
    </row>
    <row r="54" spans="1:9" ht="17" thickBot="1" x14ac:dyDescent="0.25">
      <c r="A54" s="18">
        <v>14</v>
      </c>
      <c r="B54" s="26" t="s">
        <v>46</v>
      </c>
      <c r="C54" s="20">
        <f>C50+C51+C52+C53</f>
        <v>860</v>
      </c>
      <c r="D54" s="20">
        <f t="shared" ref="D54:G54" si="9">D50+D51+D52+D53</f>
        <v>1030</v>
      </c>
      <c r="E54" s="20">
        <f t="shared" si="9"/>
        <v>1360</v>
      </c>
      <c r="F54" s="20">
        <f t="shared" si="9"/>
        <v>1710</v>
      </c>
      <c r="G54" s="20">
        <f t="shared" si="9"/>
        <v>2956</v>
      </c>
      <c r="H54" s="12"/>
      <c r="I54" s="1"/>
    </row>
    <row r="55" spans="1:9" ht="31" thickBot="1" x14ac:dyDescent="0.25">
      <c r="A55" s="18">
        <v>15</v>
      </c>
      <c r="B55" s="27" t="s">
        <v>47</v>
      </c>
      <c r="C55" s="22">
        <f>C54/(1+$C$26)^C40</f>
        <v>747.82608695652175</v>
      </c>
      <c r="D55" s="22">
        <f t="shared" ref="D55:G55" si="10">D54/(1+$C$26)^D40</f>
        <v>778.82797731569008</v>
      </c>
      <c r="E55" s="22">
        <f t="shared" si="10"/>
        <v>894.22207610750422</v>
      </c>
      <c r="F55" s="22">
        <f t="shared" si="10"/>
        <v>977.69804996408709</v>
      </c>
      <c r="G55" s="31">
        <f t="shared" si="10"/>
        <v>1469.654429541745</v>
      </c>
      <c r="H55" s="32" t="s">
        <v>48</v>
      </c>
      <c r="I55" s="33">
        <f>SUM(C55:G55)+C35</f>
        <v>3168.2286198855481</v>
      </c>
    </row>
    <row r="56" spans="1:9" x14ac:dyDescent="0.2">
      <c r="A56" s="5"/>
      <c r="B56" s="5"/>
      <c r="C56" s="5"/>
      <c r="D56" s="5"/>
      <c r="E56" s="5"/>
      <c r="F56" s="5"/>
      <c r="G56" s="5"/>
      <c r="H56" s="5"/>
    </row>
    <row r="57" spans="1:9" x14ac:dyDescent="0.2">
      <c r="A57" s="5"/>
      <c r="B57" s="16" t="s">
        <v>42</v>
      </c>
      <c r="C57" s="17"/>
      <c r="D57" s="5"/>
      <c r="E57" s="5"/>
      <c r="F57" s="5"/>
      <c r="G57" s="5"/>
      <c r="H57" s="5"/>
    </row>
    <row r="58" spans="1:9" x14ac:dyDescent="0.2">
      <c r="A58" s="5"/>
      <c r="B58" s="17" t="s">
        <v>43</v>
      </c>
      <c r="C58" s="29">
        <f>-C32-5*C38</f>
        <v>300</v>
      </c>
      <c r="D58" s="5"/>
      <c r="E58" s="5"/>
      <c r="F58" s="5"/>
      <c r="G58" s="5"/>
      <c r="H58" s="5"/>
    </row>
    <row r="59" spans="1:9" x14ac:dyDescent="0.2">
      <c r="A59" s="5"/>
      <c r="B59" s="17" t="s">
        <v>35</v>
      </c>
      <c r="C59" s="29">
        <f>C25*(C22-C58)</f>
        <v>20</v>
      </c>
      <c r="D59" s="5"/>
      <c r="E59" s="5"/>
      <c r="F59" s="5"/>
      <c r="G59" s="5"/>
      <c r="H59" s="5"/>
    </row>
    <row r="60" spans="1:9" x14ac:dyDescent="0.2">
      <c r="A60" s="5"/>
      <c r="B60" s="28" t="s">
        <v>40</v>
      </c>
      <c r="C60" s="30">
        <f>C22-C59</f>
        <v>380</v>
      </c>
      <c r="D60" s="5"/>
      <c r="E60" s="5"/>
      <c r="F60" s="5"/>
      <c r="G60" s="5"/>
      <c r="H60" s="5"/>
    </row>
    <row r="61" spans="1:9" x14ac:dyDescent="0.2">
      <c r="A61" s="5"/>
      <c r="B61" s="5"/>
      <c r="C61" s="5"/>
      <c r="D61" s="5"/>
      <c r="E61" s="5"/>
      <c r="F61" s="5"/>
      <c r="G61" s="5"/>
      <c r="H61" s="5"/>
    </row>
    <row r="62" spans="1:9" x14ac:dyDescent="0.2">
      <c r="A62" s="5"/>
      <c r="B62" s="16" t="s">
        <v>44</v>
      </c>
      <c r="C62" s="17"/>
      <c r="D62" s="5"/>
      <c r="E62" s="5"/>
      <c r="F62" s="5"/>
      <c r="G62" s="5"/>
      <c r="H62" s="5"/>
    </row>
    <row r="63" spans="1:9" x14ac:dyDescent="0.2">
      <c r="A63" s="5"/>
      <c r="B63" s="17" t="s">
        <v>45</v>
      </c>
      <c r="C63" s="29">
        <f>C7</f>
        <v>100</v>
      </c>
      <c r="D63" s="5"/>
      <c r="E63" s="5"/>
      <c r="F63" s="5"/>
      <c r="G63" s="5"/>
      <c r="H63" s="5"/>
    </row>
    <row r="64" spans="1:9" x14ac:dyDescent="0.2">
      <c r="A64" s="5"/>
      <c r="B64" s="17" t="s">
        <v>35</v>
      </c>
      <c r="C64" s="29">
        <f>C25*(C23-C7)</f>
        <v>4</v>
      </c>
      <c r="D64" s="5"/>
      <c r="E64" s="5"/>
      <c r="F64" s="5"/>
      <c r="G64" s="5"/>
      <c r="H64" s="5"/>
    </row>
    <row r="65" spans="1:8" x14ac:dyDescent="0.2">
      <c r="A65" s="5"/>
      <c r="B65" s="28" t="s">
        <v>41</v>
      </c>
      <c r="C65" s="30">
        <f>C23-C64</f>
        <v>116</v>
      </c>
      <c r="D65" s="5"/>
      <c r="E65" s="5"/>
      <c r="F65" s="5"/>
      <c r="G65" s="5"/>
      <c r="H65" s="5"/>
    </row>
    <row r="66" spans="1:8" x14ac:dyDescent="0.2">
      <c r="A66" s="5"/>
      <c r="B66" s="5"/>
      <c r="C66" s="5"/>
      <c r="D66" s="5"/>
      <c r="E66" s="5"/>
      <c r="F66" s="5"/>
      <c r="G66" s="5"/>
      <c r="H66" s="5"/>
    </row>
    <row r="67" spans="1:8" x14ac:dyDescent="0.2">
      <c r="A67" s="5"/>
      <c r="B67" s="5"/>
      <c r="C67" s="5"/>
      <c r="D67" s="5"/>
      <c r="E67" s="5"/>
      <c r="F67" s="5"/>
      <c r="G67" s="5"/>
      <c r="H67" s="5"/>
    </row>
    <row r="68" spans="1:8" x14ac:dyDescent="0.2">
      <c r="A68" s="5"/>
      <c r="B68" s="5"/>
      <c r="C68" s="5"/>
      <c r="D68" s="5"/>
      <c r="E68" s="5"/>
      <c r="F68" s="5"/>
      <c r="G68" s="5"/>
      <c r="H68" s="5"/>
    </row>
    <row r="69" spans="1:8" x14ac:dyDescent="0.2">
      <c r="A69" s="5"/>
      <c r="B69" s="5"/>
      <c r="C69" s="5"/>
      <c r="D69" s="5"/>
      <c r="E69" s="5"/>
      <c r="F69" s="5"/>
      <c r="G69" s="5"/>
      <c r="H69" s="5"/>
    </row>
    <row r="70" spans="1:8" x14ac:dyDescent="0.2">
      <c r="A70" s="5"/>
      <c r="B70" s="5"/>
      <c r="C70" s="5"/>
      <c r="D70" s="5"/>
      <c r="E70" s="5"/>
      <c r="F70" s="5"/>
      <c r="G70" s="5"/>
      <c r="H70" s="5"/>
    </row>
    <row r="71" spans="1:8" x14ac:dyDescent="0.2">
      <c r="A71" s="5"/>
      <c r="B71" s="5"/>
      <c r="C71" s="5"/>
      <c r="D71" s="5"/>
      <c r="E71" s="5"/>
      <c r="F71" s="5"/>
      <c r="G71" s="5"/>
      <c r="H71" s="5"/>
    </row>
    <row r="72" spans="1:8" x14ac:dyDescent="0.2">
      <c r="A72" s="5"/>
      <c r="B72" s="5"/>
      <c r="C72" s="5"/>
      <c r="D72" s="5"/>
      <c r="E72" s="5"/>
      <c r="F72" s="5"/>
      <c r="G72" s="5"/>
      <c r="H72" s="5"/>
    </row>
    <row r="73" spans="1:8" x14ac:dyDescent="0.2">
      <c r="A73" s="5"/>
      <c r="B73" s="5"/>
      <c r="C73" s="5"/>
      <c r="D73" s="5"/>
      <c r="E73" s="5"/>
      <c r="F73" s="5"/>
      <c r="G73" s="5"/>
      <c r="H73" s="5"/>
    </row>
    <row r="74" spans="1:8" x14ac:dyDescent="0.2">
      <c r="A74" s="5"/>
      <c r="B74" s="5"/>
      <c r="C74" s="5"/>
      <c r="D74" s="5"/>
      <c r="E74" s="5"/>
      <c r="F74" s="5"/>
      <c r="G74" s="5"/>
      <c r="H74" s="5"/>
    </row>
    <row r="75" spans="1:8" x14ac:dyDescent="0.2">
      <c r="A75" s="5"/>
      <c r="B75" s="5"/>
      <c r="C75" s="5"/>
      <c r="D75" s="5"/>
      <c r="E75" s="5"/>
      <c r="F75" s="5"/>
      <c r="G75" s="5"/>
      <c r="H75" s="5"/>
    </row>
    <row r="76" spans="1:8" x14ac:dyDescent="0.2">
      <c r="A76" s="5"/>
      <c r="B76" s="5"/>
      <c r="C76" s="5"/>
      <c r="D76" s="5"/>
      <c r="E76" s="5"/>
      <c r="F76" s="5"/>
      <c r="G76" s="5"/>
      <c r="H76" s="5"/>
    </row>
    <row r="77" spans="1:8" x14ac:dyDescent="0.2">
      <c r="A77" s="5"/>
      <c r="B77" s="5"/>
      <c r="C77" s="5"/>
      <c r="D77" s="5"/>
      <c r="E77" s="5"/>
      <c r="F77" s="5"/>
      <c r="G77" s="5"/>
      <c r="H77" s="5"/>
    </row>
    <row r="78" spans="1:8" x14ac:dyDescent="0.2">
      <c r="A78" s="5"/>
      <c r="B78" s="5"/>
      <c r="C78" s="5"/>
      <c r="D78" s="5"/>
      <c r="E78" s="5"/>
      <c r="F78" s="5"/>
      <c r="G78" s="5"/>
      <c r="H78" s="5"/>
    </row>
    <row r="79" spans="1:8" x14ac:dyDescent="0.2">
      <c r="A79" s="5"/>
      <c r="B79" s="5"/>
      <c r="C79" s="5"/>
      <c r="D79" s="5"/>
      <c r="E79" s="5"/>
      <c r="F79" s="5"/>
      <c r="G79" s="5"/>
      <c r="H79" s="5"/>
    </row>
    <row r="80" spans="1:8" x14ac:dyDescent="0.2">
      <c r="A80" s="5"/>
      <c r="B80" s="5"/>
      <c r="C80" s="5"/>
      <c r="D80" s="5"/>
      <c r="E80" s="5"/>
      <c r="F80" s="5"/>
      <c r="G80" s="5"/>
      <c r="H80" s="5"/>
    </row>
    <row r="81" spans="1:8" x14ac:dyDescent="0.2">
      <c r="A81" s="5"/>
      <c r="B81" s="5"/>
      <c r="C81" s="5"/>
      <c r="D81" s="5"/>
      <c r="E81" s="5"/>
      <c r="F81" s="5"/>
      <c r="G81" s="5"/>
      <c r="H81" s="5"/>
    </row>
    <row r="82" spans="1:8" x14ac:dyDescent="0.2">
      <c r="A82" s="5"/>
      <c r="B82" s="5"/>
      <c r="C82" s="5"/>
      <c r="D82" s="5"/>
      <c r="E82" s="5"/>
      <c r="F82" s="5"/>
      <c r="G82" s="5"/>
      <c r="H82" s="5"/>
    </row>
    <row r="83" spans="1:8" x14ac:dyDescent="0.2">
      <c r="A83" s="5"/>
      <c r="B83" s="5"/>
      <c r="C83" s="5"/>
      <c r="D83" s="5"/>
      <c r="E83" s="5"/>
      <c r="F83" s="5"/>
      <c r="G83" s="5"/>
      <c r="H83" s="5"/>
    </row>
    <row r="84" spans="1:8" x14ac:dyDescent="0.2">
      <c r="A84" s="5"/>
      <c r="B84" s="5"/>
      <c r="C84" s="5"/>
      <c r="D84" s="5"/>
      <c r="E84" s="5"/>
      <c r="F84" s="5"/>
      <c r="G84" s="5"/>
      <c r="H84" s="5"/>
    </row>
    <row r="85" spans="1:8" x14ac:dyDescent="0.2">
      <c r="A85" s="5"/>
      <c r="B85" s="5"/>
      <c r="C85" s="5"/>
      <c r="D85" s="5"/>
      <c r="E85" s="5"/>
      <c r="F85" s="5"/>
      <c r="G85" s="5"/>
      <c r="H85" s="5"/>
    </row>
    <row r="86" spans="1:8" x14ac:dyDescent="0.2">
      <c r="A86" s="5"/>
      <c r="B86" s="5"/>
      <c r="C86" s="5"/>
      <c r="D86" s="5"/>
      <c r="E86" s="5"/>
      <c r="F86" s="5"/>
      <c r="G86" s="5"/>
      <c r="H86" s="5"/>
    </row>
    <row r="87" spans="1:8" x14ac:dyDescent="0.2">
      <c r="A87" s="5"/>
      <c r="B87" s="5"/>
      <c r="C87" s="5"/>
      <c r="D87" s="5"/>
      <c r="E87" s="5"/>
      <c r="F87" s="5"/>
      <c r="G87" s="5"/>
      <c r="H87" s="5"/>
    </row>
    <row r="88" spans="1:8" x14ac:dyDescent="0.2">
      <c r="A88" s="5"/>
      <c r="B88" s="5"/>
      <c r="C88" s="5"/>
      <c r="D88" s="5"/>
      <c r="E88" s="5"/>
      <c r="F88" s="5"/>
      <c r="G88" s="5"/>
      <c r="H88" s="5"/>
    </row>
    <row r="89" spans="1:8" x14ac:dyDescent="0.2">
      <c r="A89" s="5"/>
      <c r="B89" s="5"/>
      <c r="C89" s="5"/>
      <c r="D89" s="5"/>
      <c r="E89" s="5"/>
      <c r="F89" s="5"/>
      <c r="G89" s="5"/>
      <c r="H89" s="5"/>
    </row>
    <row r="90" spans="1:8" x14ac:dyDescent="0.2">
      <c r="A90" s="5"/>
      <c r="B90" s="5"/>
      <c r="C90" s="5"/>
      <c r="D90" s="5"/>
      <c r="E90" s="5"/>
      <c r="F90" s="5"/>
      <c r="G90" s="5"/>
      <c r="H90" s="5"/>
    </row>
    <row r="91" spans="1:8" x14ac:dyDescent="0.2">
      <c r="A91" s="5"/>
      <c r="B91" s="5"/>
      <c r="C91" s="5"/>
      <c r="D91" s="5"/>
      <c r="E91" s="5"/>
      <c r="F91" s="5"/>
      <c r="G91" s="5"/>
      <c r="H91" s="5"/>
    </row>
    <row r="92" spans="1:8" x14ac:dyDescent="0.2">
      <c r="A92" s="5"/>
      <c r="B92" s="5"/>
      <c r="C92" s="5"/>
      <c r="D92" s="5"/>
      <c r="E92" s="5"/>
      <c r="F92" s="5"/>
      <c r="G92" s="5"/>
      <c r="H92" s="5"/>
    </row>
    <row r="93" spans="1:8" x14ac:dyDescent="0.2">
      <c r="A93" s="5"/>
      <c r="B93" s="5"/>
      <c r="C93" s="5"/>
      <c r="D93" s="5"/>
      <c r="E93" s="5"/>
      <c r="F93" s="5"/>
      <c r="G93" s="5"/>
      <c r="H93" s="5"/>
    </row>
    <row r="94" spans="1:8" x14ac:dyDescent="0.2">
      <c r="A94" s="5"/>
      <c r="B94" s="5"/>
      <c r="C94" s="5"/>
      <c r="D94" s="5"/>
      <c r="E94" s="5"/>
      <c r="F94" s="5"/>
      <c r="G94" s="5"/>
      <c r="H94" s="5"/>
    </row>
    <row r="95" spans="1:8" x14ac:dyDescent="0.2">
      <c r="A95" s="5"/>
      <c r="B95" s="5"/>
      <c r="C95" s="5"/>
      <c r="D95" s="5"/>
      <c r="E95" s="5"/>
      <c r="F95" s="5"/>
      <c r="G95" s="5"/>
      <c r="H95" s="5"/>
    </row>
    <row r="96" spans="1:8" x14ac:dyDescent="0.2">
      <c r="A96" s="5"/>
      <c r="B96" s="5"/>
      <c r="C96" s="5"/>
      <c r="D96" s="5"/>
      <c r="E96" s="5"/>
      <c r="F96" s="5"/>
      <c r="G96" s="5"/>
      <c r="H96" s="5"/>
    </row>
    <row r="97" spans="1:8" x14ac:dyDescent="0.2">
      <c r="A97" s="5"/>
      <c r="B97" s="5"/>
      <c r="C97" s="5"/>
      <c r="D97" s="5"/>
      <c r="E97" s="5"/>
      <c r="F97" s="5"/>
      <c r="G97" s="5"/>
      <c r="H97" s="5"/>
    </row>
    <row r="98" spans="1:8" x14ac:dyDescent="0.2">
      <c r="A98" s="5"/>
      <c r="B98" s="5"/>
      <c r="C98" s="5"/>
      <c r="D98" s="5"/>
      <c r="E98" s="5"/>
      <c r="F98" s="5"/>
      <c r="G98" s="5"/>
      <c r="H98" s="5"/>
    </row>
    <row r="99" spans="1:8" x14ac:dyDescent="0.2">
      <c r="A99" s="5"/>
      <c r="B99" s="5"/>
      <c r="C99" s="5"/>
      <c r="D99" s="5"/>
      <c r="E99" s="5"/>
      <c r="F99" s="5"/>
      <c r="G99" s="5"/>
      <c r="H99" s="5"/>
    </row>
    <row r="100" spans="1:8" x14ac:dyDescent="0.2">
      <c r="A100" s="5"/>
      <c r="B100" s="5"/>
      <c r="C100" s="5"/>
      <c r="D100" s="5"/>
      <c r="E100" s="5"/>
      <c r="F100" s="5"/>
      <c r="G100" s="5"/>
      <c r="H100" s="5"/>
    </row>
    <row r="101" spans="1:8" x14ac:dyDescent="0.2">
      <c r="A101" s="5"/>
      <c r="B101" s="5"/>
      <c r="C101" s="5"/>
      <c r="D101" s="5"/>
      <c r="E101" s="5"/>
      <c r="F101" s="5"/>
      <c r="G101" s="5"/>
      <c r="H101" s="5"/>
    </row>
    <row r="102" spans="1:8" x14ac:dyDescent="0.2">
      <c r="A102" s="5"/>
      <c r="B102" s="5"/>
      <c r="C102" s="5"/>
      <c r="D102" s="5"/>
      <c r="E102" s="5"/>
      <c r="F102" s="5"/>
      <c r="G102" s="5"/>
      <c r="H102" s="5"/>
    </row>
    <row r="103" spans="1:8" x14ac:dyDescent="0.2">
      <c r="A103" s="5"/>
      <c r="B103" s="5"/>
      <c r="C103" s="5"/>
      <c r="D103" s="5"/>
      <c r="E103" s="5"/>
      <c r="F103" s="5"/>
      <c r="G103" s="5"/>
      <c r="H103" s="5"/>
    </row>
    <row r="104" spans="1:8" x14ac:dyDescent="0.2">
      <c r="A104" s="5"/>
      <c r="B104" s="5"/>
      <c r="C104" s="5"/>
      <c r="D104" s="5"/>
      <c r="E104" s="5"/>
      <c r="F104" s="5"/>
      <c r="G104" s="5"/>
      <c r="H104" s="5"/>
    </row>
    <row r="105" spans="1:8" x14ac:dyDescent="0.2">
      <c r="A105" s="5"/>
      <c r="B105" s="5"/>
      <c r="C105" s="5"/>
      <c r="D105" s="5"/>
      <c r="E105" s="5"/>
      <c r="F105" s="5"/>
      <c r="G105" s="5"/>
      <c r="H105" s="5"/>
    </row>
    <row r="106" spans="1:8" x14ac:dyDescent="0.2">
      <c r="A106" s="5"/>
      <c r="B106" s="5"/>
      <c r="C106" s="5"/>
      <c r="D106" s="5"/>
      <c r="E106" s="5"/>
      <c r="F106" s="5"/>
      <c r="G106" s="5"/>
      <c r="H106" s="5"/>
    </row>
    <row r="107" spans="1:8" x14ac:dyDescent="0.2">
      <c r="A107" s="5"/>
      <c r="B107" s="5"/>
      <c r="C107" s="5"/>
      <c r="D107" s="5"/>
      <c r="E107" s="5"/>
      <c r="F107" s="5"/>
      <c r="G107" s="5"/>
      <c r="H107" s="5"/>
    </row>
    <row r="108" spans="1:8" x14ac:dyDescent="0.2">
      <c r="A108" s="5"/>
      <c r="B108" s="5"/>
      <c r="C108" s="5"/>
      <c r="D108" s="5"/>
      <c r="E108" s="5"/>
      <c r="F108" s="5"/>
      <c r="G108" s="5"/>
      <c r="H108" s="5"/>
    </row>
    <row r="109" spans="1:8" x14ac:dyDescent="0.2">
      <c r="A109" s="5"/>
      <c r="B109" s="5"/>
      <c r="C109" s="5"/>
      <c r="D109" s="5"/>
      <c r="E109" s="5"/>
      <c r="F109" s="5"/>
      <c r="G109" s="5"/>
      <c r="H109" s="5"/>
    </row>
    <row r="110" spans="1:8" x14ac:dyDescent="0.2">
      <c r="A110" s="5"/>
      <c r="B110" s="5"/>
      <c r="C110" s="5"/>
      <c r="D110" s="5"/>
      <c r="E110" s="5"/>
      <c r="F110" s="5"/>
      <c r="G110" s="5"/>
      <c r="H110" s="5"/>
    </row>
    <row r="111" spans="1:8" x14ac:dyDescent="0.2">
      <c r="A111" s="5"/>
      <c r="B111" s="5"/>
      <c r="C111" s="5"/>
      <c r="D111" s="5"/>
      <c r="E111" s="5"/>
      <c r="F111" s="5"/>
      <c r="G111" s="5"/>
      <c r="H111" s="5"/>
    </row>
    <row r="112" spans="1:8" x14ac:dyDescent="0.2">
      <c r="A112" s="5"/>
      <c r="B112" s="5"/>
      <c r="C112" s="5"/>
      <c r="D112" s="5"/>
      <c r="E112" s="5"/>
      <c r="F112" s="5"/>
      <c r="G112" s="5"/>
      <c r="H112" s="5"/>
    </row>
    <row r="113" spans="1:8" x14ac:dyDescent="0.2">
      <c r="A113" s="5"/>
      <c r="B113" s="5"/>
      <c r="C113" s="5"/>
      <c r="D113" s="5"/>
      <c r="E113" s="5"/>
      <c r="F113" s="5"/>
      <c r="G113" s="5"/>
      <c r="H113" s="5"/>
    </row>
    <row r="114" spans="1:8" x14ac:dyDescent="0.2">
      <c r="A114" s="5"/>
      <c r="B114" s="5"/>
      <c r="C114" s="5"/>
      <c r="D114" s="5"/>
      <c r="E114" s="5"/>
      <c r="F114" s="5"/>
      <c r="G114" s="5"/>
      <c r="H114" s="5"/>
    </row>
    <row r="115" spans="1:8" x14ac:dyDescent="0.2">
      <c r="A115" s="5"/>
      <c r="B115" s="5"/>
      <c r="C115" s="5"/>
      <c r="D115" s="5"/>
      <c r="E115" s="5"/>
      <c r="F115" s="5"/>
      <c r="G115" s="5"/>
      <c r="H115" s="5"/>
    </row>
    <row r="116" spans="1:8" x14ac:dyDescent="0.2">
      <c r="A116" s="5"/>
      <c r="B116" s="5"/>
      <c r="C116" s="5"/>
      <c r="D116" s="5"/>
      <c r="E116" s="5"/>
      <c r="F116" s="5"/>
      <c r="G116" s="5"/>
      <c r="H116" s="5"/>
    </row>
    <row r="117" spans="1:8" x14ac:dyDescent="0.2">
      <c r="A117" s="5"/>
      <c r="B117" s="5"/>
      <c r="C117" s="5"/>
      <c r="D117" s="5"/>
      <c r="E117" s="5"/>
      <c r="F117" s="5"/>
      <c r="G117" s="5"/>
      <c r="H117" s="5"/>
    </row>
    <row r="118" spans="1:8" x14ac:dyDescent="0.2">
      <c r="A118" s="5"/>
      <c r="B118" s="5"/>
      <c r="C118" s="5"/>
      <c r="D118" s="5"/>
      <c r="E118" s="5"/>
      <c r="F118" s="5"/>
      <c r="G118" s="5"/>
      <c r="H118" s="5"/>
    </row>
    <row r="119" spans="1:8" x14ac:dyDescent="0.2">
      <c r="A119" s="5"/>
      <c r="B119" s="5"/>
      <c r="C119" s="5"/>
      <c r="D119" s="5"/>
      <c r="E119" s="5"/>
      <c r="F119" s="5"/>
      <c r="G119" s="5"/>
      <c r="H119" s="5"/>
    </row>
    <row r="120" spans="1:8" x14ac:dyDescent="0.2">
      <c r="A120" s="5"/>
      <c r="B120" s="5"/>
      <c r="C120" s="5"/>
      <c r="D120" s="5"/>
      <c r="E120" s="5"/>
      <c r="F120" s="5"/>
      <c r="G120" s="5"/>
      <c r="H120" s="5"/>
    </row>
    <row r="121" spans="1:8" x14ac:dyDescent="0.2">
      <c r="A121" s="5"/>
      <c r="B121" s="5"/>
      <c r="C121" s="5"/>
      <c r="D121" s="5"/>
      <c r="E121" s="5"/>
      <c r="F121" s="5"/>
      <c r="G121" s="5"/>
      <c r="H121" s="5"/>
    </row>
    <row r="122" spans="1:8" x14ac:dyDescent="0.2">
      <c r="A122" s="5"/>
      <c r="B122" s="5"/>
      <c r="C122" s="5"/>
      <c r="D122" s="5"/>
      <c r="E122" s="5"/>
      <c r="F122" s="5"/>
      <c r="G122" s="5"/>
      <c r="H122" s="5"/>
    </row>
    <row r="123" spans="1:8" x14ac:dyDescent="0.2">
      <c r="A123" s="5"/>
      <c r="B123" s="5"/>
      <c r="C123" s="5"/>
      <c r="D123" s="5"/>
      <c r="E123" s="5"/>
      <c r="F123" s="5"/>
      <c r="G123" s="5"/>
      <c r="H123" s="5"/>
    </row>
    <row r="124" spans="1:8" x14ac:dyDescent="0.2">
      <c r="A124" s="5"/>
      <c r="B124" s="5"/>
      <c r="C124" s="5"/>
      <c r="D124" s="5"/>
      <c r="E124" s="5"/>
      <c r="F124" s="5"/>
      <c r="G124" s="5"/>
      <c r="H124" s="5"/>
    </row>
    <row r="125" spans="1:8" x14ac:dyDescent="0.2">
      <c r="A125" s="5"/>
      <c r="B125" s="5"/>
      <c r="C125" s="5"/>
      <c r="D125" s="5"/>
      <c r="E125" s="5"/>
      <c r="F125" s="5"/>
      <c r="G125" s="5"/>
      <c r="H125" s="5"/>
    </row>
    <row r="126" spans="1:8" x14ac:dyDescent="0.2">
      <c r="A126" s="5"/>
      <c r="B126" s="5"/>
      <c r="C126" s="5"/>
      <c r="D126" s="5"/>
      <c r="E126" s="5"/>
      <c r="F126" s="5"/>
      <c r="G126" s="5"/>
      <c r="H126" s="5"/>
    </row>
  </sheetData>
  <mergeCells count="1">
    <mergeCell ref="B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Пункт 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2023-07-19T11:52:56Z</dcterms:created>
  <dcterms:modified xsi:type="dcterms:W3CDTF">2023-07-19T15:55:28Z</dcterms:modified>
</cp:coreProperties>
</file>